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3\"/>
    </mc:Choice>
  </mc:AlternateContent>
  <xr:revisionPtr revIDLastSave="0" documentId="13_ncr:1_{9B0EEA7A-9963-4428-A697-A4F0DFFA244A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6" i="1" l="1"/>
  <c r="C39" i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2" i="1" l="1"/>
  <c r="C44" i="1" s="1"/>
  <c r="C41" i="1"/>
  <c r="C31" i="1"/>
  <c r="H65" i="2"/>
  <c r="D66" i="2"/>
  <c r="H64" i="2"/>
  <c r="D68" i="2" l="1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<sst xmlns="http://schemas.openxmlformats.org/spreadsheetml/2006/main" count="292" uniqueCount="143">
  <si>
    <t>СВОДКА ЗАТРАТ</t>
  </si>
  <si>
    <t>P_0473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</si>
  <si>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</si>
  <si>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</si>
  <si>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</si>
  <si>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</si>
  <si>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</si>
  <si>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</si>
  <si>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</si>
  <si>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</si>
  <si>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</si>
  <si>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</si>
  <si>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</si>
  <si>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</si>
  <si>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</si>
  <si>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</si>
  <si>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</si>
  <si>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</si>
  <si>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</si>
  <si>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</si>
  <si>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</si>
  <si>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</si>
  <si>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</si>
  <si>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</si>
  <si>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</si>
  <si>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</si>
  <si>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</si>
  <si>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</si>
  <si>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</si>
  <si>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</si>
  <si>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</si>
  <si>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</si>
  <si>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</si>
  <si>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</si>
  <si>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</si>
  <si>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</si>
  <si>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</si>
  <si>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</si>
  <si>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</si>
  <si>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</si>
  <si>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</si>
  <si>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</si>
  <si>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</si>
  <si>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</si>
  <si>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</si>
  <si>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</si>
  <si>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</si>
  <si>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</si>
  <si>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</si>
  <si>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</si>
  <si>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</si>
  <si>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</si>
  <si>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</si>
  <si>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</si>
  <si>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</si>
  <si>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</si>
  <si>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</si>
  <si>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</si>
  <si>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</si>
  <si>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</si>
  <si>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</si>
  <si>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</si>
  <si>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</si>
  <si>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</si>
  <si>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</si>
  <si>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</si>
  <si>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</si>
  <si>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</si>
  <si>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</si>
  <si>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</si>
  <si>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</si>
  <si>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</si>
  <si>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</si>
  <si>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</si>
  <si>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</si>
  <si>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</si>
  <si>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</si>
  <si>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</si>
  <si>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</si>
  <si>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</si>
  <si>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</si>
  <si>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</si>
  <si>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</si>
  <si>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</si>
  <si>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</si>
  <si>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</si>
  <si>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</si>
  <si>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</si>
  <si>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</si>
  <si>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</si>
  <si>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</si>
  <si>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</si>
  <si>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</si>
  <si>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</si>
  <si>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</si>
  <si>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</si>
  <si>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</si>
  <si>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</si>
  <si>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</si>
  <si>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</si>
  <si>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</si>
  <si>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</si>
  <si>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</si>
  <si>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</si>
  <si>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</si>
  <si>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</si>
  <si>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</si>
  <si>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</si>
  <si>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</si>
  <si>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</si>
  <si>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</si>
  <si>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</si>
  <si>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</si>
  <si>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</si>
  <si>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</si>
  <si>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</si>
  <si>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</si>
  <si>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</si>
  <si>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</si>
  <si>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</si>
  <si>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</si>
  <si>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</si>
  <si>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</si>
  <si>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</si>
  <si>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</si>
  <si>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</si>
  <si>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</si>
  <si>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</si>
  <si>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</si>
  <si>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</si>
  <si>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</si>
  <si>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</si>
  <si>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</si>
  <si>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</si>
  <si>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</si>
  <si>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</si>
  <si>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</si>
  <si>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</si>
  <si>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</si>
  <si>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</si>
  <si>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</si>
  <si>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</si>
  <si>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ВЛ-0,4 кВ Ф-23 ПС 35/6 кВ Октябрьск от ТП-107/100 кВА ( протяженностью 0,44 км), установка приборов учета (21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</si>
</sst>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_-;\-* #,##0.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2987631-64CD-4A3A-8001-15C198988257}"/>
    <cellStyle name="Обычный" xfId="0" builtinId="0"/>
    <cellStyle name="Обычный 2" xfId="4" xr:uid="{BBAF50B0-82D7-4465-AF84-91D7F7FE65D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5546875" customWidth="1"/>
    <col min="7" max="8" width="12.5546875" customWidth="1"/>
    <col min="9" max="9" width="13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136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25.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127</v>
      </c>
      <c r="C29" s="62">
        <f>ССР!G61*1.2</f>
        <v>768.66505263158399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768.66505263158399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128</v>
      </c>
      <c r="C31" s="62">
        <f>C30-ROUND(C30/1.2,5)</f>
        <v>128.11084263158398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129</v>
      </c>
      <c r="C32" s="67">
        <f>C30*I37</f>
        <v>850.55438316607763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117</v>
      </c>
      <c r="C33" s="62">
        <v>0.62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130</v>
      </c>
      <c r="C34" s="67">
        <f>C32*C33</f>
        <v>527.3437175629681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122</v>
      </c>
      <c r="C37" s="76">
        <f>ССР!D70+ССР!E70</f>
        <v>7252.2611550192705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127</v>
      </c>
      <c r="C39" s="76">
        <f>(ССР!G66-ССР!G61)*1.2</f>
        <v>220.51846215074593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7472.7796171700165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128</v>
      </c>
      <c r="C41" s="62">
        <f>C40-ROUND(C40/1.2,5)</f>
        <v>1245.4632671700165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129</v>
      </c>
      <c r="C42" s="77">
        <f>C40*I38</f>
        <v>8668.3668150301528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117</v>
      </c>
      <c r="C43" s="62">
        <f>C33</f>
        <v>0.62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130</v>
      </c>
      <c r="C44" s="67">
        <f>C42*C43</f>
        <v>5374.387425318695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ROUND(C44+C34,5)</f>
        <v>5901.7311399999999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5279.5661308746003</v>
      </c>
      <c r="E25" s="20">
        <v>299.24181712292</v>
      </c>
      <c r="F25" s="20">
        <v>0</v>
      </c>
      <c r="G25" s="20">
        <v>0</v>
      </c>
      <c r="H25" s="20">
        <v>5578.8079479975004</v>
      </c>
    </row>
    <row r="26" spans="1:8" ht="16.95" customHeight="1" x14ac:dyDescent="0.3">
      <c r="A26" s="6"/>
      <c r="B26" s="9"/>
      <c r="C26" s="9" t="s">
        <v>26</v>
      </c>
      <c r="D26" s="20">
        <v>5279.5661308746003</v>
      </c>
      <c r="E26" s="20">
        <v>299.24181712292</v>
      </c>
      <c r="F26" s="20">
        <v>0</v>
      </c>
      <c r="G26" s="20">
        <v>0</v>
      </c>
      <c r="H26" s="20">
        <v>5578.8079479975004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5279.5661308746003</v>
      </c>
      <c r="E42" s="20">
        <v>299.24181712292</v>
      </c>
      <c r="F42" s="20">
        <v>0</v>
      </c>
      <c r="G42" s="20">
        <v>0</v>
      </c>
      <c r="H42" s="20">
        <v>5578.8079479975004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131.98915327186</v>
      </c>
      <c r="E44" s="20">
        <v>7.4810454280730001</v>
      </c>
      <c r="F44" s="20">
        <v>0</v>
      </c>
      <c r="G44" s="20">
        <v>0</v>
      </c>
      <c r="H44" s="20">
        <v>139.47019869994</v>
      </c>
    </row>
    <row r="45" spans="1:8" ht="16.95" customHeight="1" x14ac:dyDescent="0.3">
      <c r="A45" s="6"/>
      <c r="B45" s="9"/>
      <c r="C45" s="9" t="s">
        <v>41</v>
      </c>
      <c r="D45" s="20">
        <v>131.98915327186</v>
      </c>
      <c r="E45" s="20">
        <v>7.4810454280730001</v>
      </c>
      <c r="F45" s="20">
        <v>0</v>
      </c>
      <c r="G45" s="20">
        <v>0</v>
      </c>
      <c r="H45" s="20">
        <v>139.47019869994</v>
      </c>
    </row>
    <row r="46" spans="1:8" ht="16.95" customHeight="1" x14ac:dyDescent="0.3">
      <c r="A46" s="6"/>
      <c r="B46" s="9"/>
      <c r="C46" s="9" t="s">
        <v>42</v>
      </c>
      <c r="D46" s="20">
        <v>5411.5552841463996</v>
      </c>
      <c r="E46" s="20">
        <v>306.72286255098999</v>
      </c>
      <c r="F46" s="20">
        <v>0</v>
      </c>
      <c r="G46" s="20">
        <v>0</v>
      </c>
      <c r="H46" s="20">
        <v>5718.2781466974002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26.927850101945001</v>
      </c>
      <c r="H48" s="20">
        <v>26.927850101945001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141.24159291621999</v>
      </c>
      <c r="E49" s="20">
        <v>8.0054667125808994</v>
      </c>
      <c r="F49" s="20">
        <v>0</v>
      </c>
      <c r="G49" s="20">
        <v>0</v>
      </c>
      <c r="H49" s="20">
        <v>149.2470596288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88.670906620148003</v>
      </c>
      <c r="H50" s="20">
        <v>88.670906620148003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17.664907178231999</v>
      </c>
      <c r="H51" s="20">
        <v>17.664907178231999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26.492412614077001</v>
      </c>
      <c r="H52" s="20">
        <v>26.492412614077001</v>
      </c>
    </row>
    <row r="53" spans="1:8" ht="16.95" customHeight="1" x14ac:dyDescent="0.3">
      <c r="A53" s="6"/>
      <c r="B53" s="9"/>
      <c r="C53" s="9" t="s">
        <v>65</v>
      </c>
      <c r="D53" s="20">
        <v>141.24159291621999</v>
      </c>
      <c r="E53" s="20">
        <v>8.0054667125808994</v>
      </c>
      <c r="F53" s="20">
        <v>0</v>
      </c>
      <c r="G53" s="20">
        <v>159.75607651440001</v>
      </c>
      <c r="H53" s="20">
        <v>309.00313614319998</v>
      </c>
    </row>
    <row r="54" spans="1:8" ht="16.95" customHeight="1" x14ac:dyDescent="0.3">
      <c r="A54" s="6"/>
      <c r="B54" s="9"/>
      <c r="C54" s="9" t="s">
        <v>64</v>
      </c>
      <c r="D54" s="20">
        <v>5552.7968770627003</v>
      </c>
      <c r="E54" s="20">
        <v>314.72832926357</v>
      </c>
      <c r="F54" s="20">
        <v>0</v>
      </c>
      <c r="G54" s="20">
        <v>159.75607651440001</v>
      </c>
      <c r="H54" s="20">
        <v>6027.2812828406004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5552.7968770627003</v>
      </c>
      <c r="E58" s="20">
        <v>314.72832926357</v>
      </c>
      <c r="F58" s="20">
        <v>0</v>
      </c>
      <c r="G58" s="20">
        <v>159.75607651440001</v>
      </c>
      <c r="H58" s="20">
        <v>6027.2812828406004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640.55421052632005</v>
      </c>
      <c r="H60" s="20">
        <v>640.55421052632005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640.55421052632005</v>
      </c>
      <c r="H61" s="20">
        <v>640.55421052632005</v>
      </c>
    </row>
    <row r="62" spans="1:8" ht="16.95" customHeight="1" x14ac:dyDescent="0.3">
      <c r="A62" s="6"/>
      <c r="B62" s="9"/>
      <c r="C62" s="9" t="s">
        <v>56</v>
      </c>
      <c r="D62" s="20">
        <v>5552.7968770627003</v>
      </c>
      <c r="E62" s="20">
        <v>314.72832926357</v>
      </c>
      <c r="F62" s="20">
        <v>0</v>
      </c>
      <c r="G62" s="20">
        <v>800.31028704072003</v>
      </c>
      <c r="H62" s="20">
        <v>6667.8354933668998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166.58390631188101</v>
      </c>
      <c r="E64" s="20">
        <f>E62 * 3%</f>
        <v>9.4418498779070994</v>
      </c>
      <c r="F64" s="20">
        <f>F62 * 3%</f>
        <v>0</v>
      </c>
      <c r="G64" s="20">
        <f>G62 * 3%</f>
        <v>24.009308611221599</v>
      </c>
      <c r="H64" s="20">
        <f>SUM(D64:G64)</f>
        <v>200.0350648010097</v>
      </c>
    </row>
    <row r="65" spans="1:8" ht="16.95" customHeight="1" x14ac:dyDescent="0.3">
      <c r="A65" s="6"/>
      <c r="B65" s="9"/>
      <c r="C65" s="9" t="s">
        <v>52</v>
      </c>
      <c r="D65" s="20">
        <f>D64</f>
        <v>166.58390631188101</v>
      </c>
      <c r="E65" s="20">
        <f>E64</f>
        <v>9.4418498779070994</v>
      </c>
      <c r="F65" s="20">
        <f>F64</f>
        <v>0</v>
      </c>
      <c r="G65" s="20">
        <f>G64</f>
        <v>24.009308611221599</v>
      </c>
      <c r="H65" s="20">
        <f>SUM(D65:G65)</f>
        <v>200.0350648010097</v>
      </c>
    </row>
    <row r="66" spans="1:8" ht="16.95" customHeight="1" x14ac:dyDescent="0.3">
      <c r="A66" s="6"/>
      <c r="B66" s="9"/>
      <c r="C66" s="9" t="s">
        <v>51</v>
      </c>
      <c r="D66" s="20">
        <f>D65 + D62</f>
        <v>5719.3807833745814</v>
      </c>
      <c r="E66" s="20">
        <f>E65 + E62</f>
        <v>324.17017914147709</v>
      </c>
      <c r="F66" s="20">
        <f>F65 + F62</f>
        <v>0</v>
      </c>
      <c r="G66" s="20">
        <f>G65 + G62</f>
        <v>824.31959565194165</v>
      </c>
      <c r="H66" s="20">
        <f>SUM(D66:G66)</f>
        <v>6867.8705581680006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1143.8761566749163</v>
      </c>
      <c r="E68" s="20">
        <f>E66 * 20%</f>
        <v>64.834035828295427</v>
      </c>
      <c r="F68" s="20">
        <f>F66 * 20%</f>
        <v>0</v>
      </c>
      <c r="G68" s="20">
        <f>G66 * 20%</f>
        <v>164.86391913038835</v>
      </c>
      <c r="H68" s="20">
        <f>SUM(D68:G68)</f>
        <v>1373.5741116335998</v>
      </c>
    </row>
    <row r="69" spans="1:8" ht="16.95" customHeight="1" x14ac:dyDescent="0.3">
      <c r="A69" s="6"/>
      <c r="B69" s="9"/>
      <c r="C69" s="9" t="s">
        <v>47</v>
      </c>
      <c r="D69" s="20">
        <f>D68</f>
        <v>1143.8761566749163</v>
      </c>
      <c r="E69" s="20">
        <f>E68</f>
        <v>64.834035828295427</v>
      </c>
      <c r="F69" s="20">
        <f>F68</f>
        <v>0</v>
      </c>
      <c r="G69" s="20">
        <f>G68</f>
        <v>164.86391913038835</v>
      </c>
      <c r="H69" s="20">
        <f>SUM(D69:G69)</f>
        <v>1373.5741116335998</v>
      </c>
    </row>
    <row r="70" spans="1:8" ht="16.95" customHeight="1" x14ac:dyDescent="0.3">
      <c r="A70" s="6"/>
      <c r="B70" s="9"/>
      <c r="C70" s="9" t="s">
        <v>46</v>
      </c>
      <c r="D70" s="20">
        <f>D69 + D66</f>
        <v>6863.2569400494976</v>
      </c>
      <c r="E70" s="20">
        <f>E69 + E66</f>
        <v>389.00421496977253</v>
      </c>
      <c r="F70" s="20">
        <f>F69 + F66</f>
        <v>0</v>
      </c>
      <c r="G70" s="20">
        <f>G69 + G66</f>
        <v>989.18351478233001</v>
      </c>
      <c r="H70" s="20">
        <f>SUM(D70:G70)</f>
        <v>8241.4446698016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2287.0661308745998</v>
      </c>
      <c r="E13" s="19">
        <v>38.001817122920002</v>
      </c>
      <c r="F13" s="19">
        <v>0</v>
      </c>
      <c r="G13" s="19">
        <v>0</v>
      </c>
      <c r="H13" s="19">
        <v>2325.0679479975001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2287.0661308745998</v>
      </c>
      <c r="E14" s="19">
        <v>38.001817122920002</v>
      </c>
      <c r="F14" s="19">
        <v>0</v>
      </c>
      <c r="G14" s="19">
        <v>0</v>
      </c>
      <c r="H14" s="19">
        <v>2325.0679479975001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26.927850101945001</v>
      </c>
      <c r="H13" s="19">
        <v>26.927850101945001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26.927850101945001</v>
      </c>
      <c r="H14" s="19">
        <v>26.927850101945001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266.96421052632002</v>
      </c>
      <c r="H13" s="19">
        <v>266.96421052632002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266.96421052632002</v>
      </c>
      <c r="H14" s="19">
        <v>266.96421052632002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2992.5</v>
      </c>
      <c r="E13" s="19">
        <v>261.24</v>
      </c>
      <c r="F13" s="19">
        <v>0</v>
      </c>
      <c r="G13" s="19">
        <v>0</v>
      </c>
      <c r="H13" s="19">
        <v>3253.74</v>
      </c>
      <c r="J13" s="5"/>
    </row>
    <row r="14" spans="1:14" ht="16.95" customHeight="1" x14ac:dyDescent="0.3">
      <c r="A14" s="6"/>
      <c r="B14" s="9"/>
      <c r="C14" s="9" t="s">
        <v>79</v>
      </c>
      <c r="D14" s="19">
        <v>2992.5</v>
      </c>
      <c r="E14" s="19">
        <v>261.24</v>
      </c>
      <c r="F14" s="19">
        <v>0</v>
      </c>
      <c r="G14" s="19">
        <v>0</v>
      </c>
      <c r="H14" s="19">
        <v>3253.74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373.59</v>
      </c>
      <c r="H13" s="19">
        <v>373.59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373.59</v>
      </c>
      <c r="H14" s="19">
        <v>373.59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4"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2325.0679479975001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2287.0661308745998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38.001817122920002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2325.0679479975001</v>
      </c>
      <c r="E8" s="41">
        <v>0.44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2287.0661308745998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38.001817122920002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26.927850101945001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26.927850101945001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26.927850101945001</v>
      </c>
      <c r="E18" s="41">
        <v>0.44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26.927850101945001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640.55421052632005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640.55421052632005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266.96421052632002</v>
      </c>
      <c r="E28" s="41">
        <v>0.44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266.96421052632002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373.59</v>
      </c>
      <c r="E33" s="41">
        <v>42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373.59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3253.74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2992.5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261.24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3253.74</v>
      </c>
      <c r="E43" s="41">
        <v>42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2992.5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261.24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134</v>
      </c>
      <c r="B4" s="26" t="s">
        <v>97</v>
      </c>
      <c r="C4" s="27">
        <v>0.49372631578947002</v>
      </c>
      <c r="D4" s="27">
        <v>900.30388838926001</v>
      </c>
      <c r="E4" s="26">
        <v>0.4</v>
      </c>
      <c r="F4" s="25" t="s">
        <v>134</v>
      </c>
      <c r="G4" s="27">
        <v>444.50372190537001</v>
      </c>
      <c r="H4" s="28" t="s">
        <v>135</v>
      </c>
    </row>
    <row r="5" spans="1:8" ht="39" hidden="1" customHeight="1" x14ac:dyDescent="0.3">
      <c r="A5" s="25" t="s">
        <v>114</v>
      </c>
      <c r="B5" s="26" t="s">
        <v>101</v>
      </c>
      <c r="C5" s="27">
        <v>11.115789473684</v>
      </c>
      <c r="D5" s="27">
        <v>81.798315329532997</v>
      </c>
      <c r="E5" s="26">
        <v>0.4</v>
      </c>
      <c r="F5" s="26"/>
      <c r="G5" s="27">
        <v>909.25285250512002</v>
      </c>
      <c r="H5" s="28"/>
    </row>
    <row r="6" spans="1:8" ht="39" hidden="1" customHeight="1" x14ac:dyDescent="0.3">
      <c r="A6" s="25" t="s">
        <v>115</v>
      </c>
      <c r="B6" s="26" t="s">
        <v>101</v>
      </c>
      <c r="C6" s="27">
        <v>1.8526315789473999</v>
      </c>
      <c r="D6" s="27">
        <v>19.871333705078001</v>
      </c>
      <c r="E6" s="26">
        <v>0.4</v>
      </c>
      <c r="F6" s="26"/>
      <c r="G6" s="27">
        <v>36.814260337828998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189</v>
      </c>
      <c r="D7" s="27">
        <v>4.8225376529421</v>
      </c>
      <c r="E7" s="26"/>
      <c r="F7" s="26"/>
      <c r="G7" s="27">
        <v>911.45961640606004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2025-11-17T06:42:07Z</dcterms:modified>
</cp:coreProperties>
</file>